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sfs2\SH_H$\g1a3a\Formulare_A3\Ref_10\Erzeugerorganisationen\EO_Formulare_ab_2023_GAP\"/>
    </mc:Choice>
  </mc:AlternateContent>
  <bookViews>
    <workbookView xWindow="0" yWindow="0" windowWidth="28800" windowHeight="12300"/>
  </bookViews>
  <sheets>
    <sheet name="Beispiel_AMA" sheetId="1" r:id="rId1"/>
  </sheets>
  <definedNames>
    <definedName name="_xlnm.Print_Area" localSheetId="0">Beispiel_AMA!$A$1:$I$49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C49" i="1"/>
  <c r="C47" i="1"/>
  <c r="C46" i="1"/>
  <c r="D30" i="1"/>
  <c r="E30" i="1" s="1"/>
  <c r="C15" i="1"/>
  <c r="C43" i="1" s="1"/>
  <c r="E15" i="1"/>
  <c r="F15" i="1"/>
  <c r="G15" i="1"/>
  <c r="H15" i="1"/>
  <c r="I15" i="1"/>
  <c r="D15" i="1"/>
  <c r="C32" i="1"/>
  <c r="C41" i="1" s="1"/>
  <c r="C23" i="1"/>
  <c r="C24" i="1" s="1"/>
  <c r="I40" i="1"/>
  <c r="H40" i="1"/>
  <c r="G40" i="1"/>
  <c r="F40" i="1"/>
  <c r="E40" i="1"/>
  <c r="D40" i="1"/>
  <c r="C40" i="1"/>
  <c r="I23" i="1"/>
  <c r="I24" i="1" s="1"/>
  <c r="H23" i="1"/>
  <c r="H24" i="1" s="1"/>
  <c r="G23" i="1"/>
  <c r="G24" i="1" s="1"/>
  <c r="F23" i="1"/>
  <c r="F24" i="1" s="1"/>
  <c r="E23" i="1"/>
  <c r="E24" i="1" s="1"/>
  <c r="D23" i="1"/>
  <c r="D24" i="1" s="1"/>
  <c r="E46" i="1" l="1"/>
  <c r="E47" i="1" s="1"/>
  <c r="E48" i="1"/>
  <c r="E49" i="1" s="1"/>
  <c r="D48" i="1"/>
  <c r="D49" i="1" s="1"/>
  <c r="D46" i="1"/>
  <c r="D47" i="1" s="1"/>
  <c r="F48" i="1"/>
  <c r="G48" i="1"/>
  <c r="H48" i="1"/>
  <c r="I48" i="1"/>
  <c r="H49" i="1" l="1"/>
  <c r="G49" i="1"/>
  <c r="I49" i="1"/>
  <c r="F49" i="1"/>
  <c r="I46" i="1" l="1"/>
  <c r="I47" i="1" s="1"/>
  <c r="H46" i="1"/>
  <c r="H47" i="1" s="1"/>
  <c r="G46" i="1"/>
  <c r="G47" i="1" s="1"/>
  <c r="F46" i="1"/>
  <c r="F47" i="1" s="1"/>
  <c r="F30" i="1" l="1"/>
  <c r="D32" i="1"/>
  <c r="E32" i="1"/>
  <c r="E43" i="1" l="1"/>
  <c r="E41" i="1"/>
  <c r="D43" i="1"/>
  <c r="D41" i="1"/>
  <c r="G30" i="1"/>
  <c r="H30" i="1" s="1"/>
  <c r="I30" i="1" s="1"/>
  <c r="F32" i="1"/>
  <c r="G32" i="1"/>
  <c r="G43" i="1" l="1"/>
  <c r="G41" i="1"/>
  <c r="F43" i="1"/>
  <c r="F41" i="1"/>
  <c r="I32" i="1"/>
  <c r="H32" i="1"/>
  <c r="H43" i="1" l="1"/>
  <c r="H41" i="1"/>
  <c r="I43" i="1"/>
  <c r="I41" i="1"/>
</calcChain>
</file>

<file path=xl/sharedStrings.xml><?xml version="1.0" encoding="utf-8"?>
<sst xmlns="http://schemas.openxmlformats.org/spreadsheetml/2006/main" count="60" uniqueCount="54">
  <si>
    <t>Kostenart</t>
  </si>
  <si>
    <t>IK: Investitionskosten</t>
  </si>
  <si>
    <t>IK</t>
  </si>
  <si>
    <t>Ziel gem. Artikel 46, Buchstabe b der VO 2021/2115</t>
  </si>
  <si>
    <t>PK: Personalkosten</t>
  </si>
  <si>
    <t>PK</t>
  </si>
  <si>
    <t xml:space="preserve">47-04 Verbesserung der Vermarktung </t>
  </si>
  <si>
    <t>SK: Sachkosten</t>
  </si>
  <si>
    <t>SK</t>
  </si>
  <si>
    <t>Fördersatz gem. Art. 52 (3)</t>
  </si>
  <si>
    <t>FG 1) Anschaffung von produktspezifischen Wasch-, Sortier- und Verpackungsanlagen</t>
  </si>
  <si>
    <t>AP)  Anschaffung von produktspezifischen Wasch-, Sortier- und Verpackungsanlagen</t>
  </si>
  <si>
    <t xml:space="preserve"> Für die Folgejahre sind die Kosten nur beim AP einzutragen</t>
  </si>
  <si>
    <t xml:space="preserve">FG 4) Anschaffung von Anlagen für die Aufbereitung von Obst und Gemüse </t>
  </si>
  <si>
    <t>FG: Fördergegenstand</t>
  </si>
  <si>
    <t xml:space="preserve">AP)  Anschaffung von Anlagen für die Aufbereitung von Obst und Gemüse </t>
  </si>
  <si>
    <t>AP: Arbeitspaket</t>
  </si>
  <si>
    <t>Ziel gem. Artikel 46, Buchstabe e der VO 2021/2115</t>
  </si>
  <si>
    <t>Fördersatz gem. Art. 52 (5)</t>
  </si>
  <si>
    <t>FG 1)  Einsatz von alternativen Methoden und Verfahren zum chemisch-synthetischen Pflanzenschutz, Einsatz von „nichtchemischen Methoden“</t>
  </si>
  <si>
    <t>Summe M 47-16</t>
  </si>
  <si>
    <t xml:space="preserve">Gesamtsumme  </t>
  </si>
  <si>
    <t>Wert der vermarkteten Erzeugung im Referenzzeitraum n-2 
(00.00.2021-00.00.2022 für 1. DF.Jahr )</t>
  </si>
  <si>
    <t>8,2% dieses WVE</t>
  </si>
  <si>
    <t>Summe M 47-04</t>
  </si>
  <si>
    <t>davon Beihilfe 4,1%</t>
  </si>
  <si>
    <t>Projektkostengliederung: OP-Antrag OP xxxx - xxxx</t>
  </si>
  <si>
    <t xml:space="preserve">Erzeugerorganisation: </t>
  </si>
  <si>
    <t>Ziel gem. Artikel 46, Buchstabe d der VO 2021/2115</t>
  </si>
  <si>
    <t>FORSCHUNG UND ENTWICKLUNG</t>
  </si>
  <si>
    <t xml:space="preserve">Mn. 47-08 Forschung und Entwicklung im Sektor O &amp; G </t>
  </si>
  <si>
    <t>Fördersatz gem. Art. 52 VO 2021/2115</t>
  </si>
  <si>
    <t xml:space="preserve">FG 5) Innovation in der Erzeugung, beispielsweise Anbau- und Sortenversuche (…) </t>
  </si>
  <si>
    <t xml:space="preserve">AP)  Innovation in der Erzeugung, beispielsweise Anbau- und Sortenversuche (…) </t>
  </si>
  <si>
    <t>Summe Mn. 47-08</t>
  </si>
  <si>
    <t>Ziel gem. Artikel 46, Buchstabe f der VO 2021/2115</t>
  </si>
  <si>
    <t>KLIMA</t>
  </si>
  <si>
    <t>Mn. 47-13 Energieeinsparung (inkl. Abwärmenutzung, Steigerung der Energieeffizienz sowie Investitionen in alternative Energien und Energieeinsparung)</t>
  </si>
  <si>
    <t>FG 1)  Optimierung bestehender Anlagen zur Reduktion des Energieverbrauchs</t>
  </si>
  <si>
    <t xml:space="preserve">  AP) Optimierung bestehender Anlagen zur Reduktion des Energieverbrauchs</t>
  </si>
  <si>
    <t>Summe M 47-13</t>
  </si>
  <si>
    <t>UMWELT</t>
  </si>
  <si>
    <t xml:space="preserve">Aktivität) Sortenversuche im Bereich …………... (spez. Mehrkosten) </t>
  </si>
  <si>
    <t>Mn. 47-16 Verringerung des Pestizideinsatzes</t>
  </si>
  <si>
    <t>Aktivität) z. B. PK Herr /Frau ………... (…..%)</t>
  </si>
  <si>
    <t>Aktivität) …………………………..</t>
  </si>
  <si>
    <t>Aktivität)…………..……………..</t>
  </si>
  <si>
    <t xml:space="preserve"> Aktivität) ……….…….………..</t>
  </si>
  <si>
    <t>Bündelung des Angebotes</t>
  </si>
  <si>
    <t xml:space="preserve">  AP) Einsatz von alternativen Methoden und Verfahren zum chemisch-synthetischen   
         Pflanzenschutz, Einsatz von „nichtchemischen Methoden“</t>
  </si>
  <si>
    <t>9,2% dieses WVE (Anhebung der Obergrenze gem. Art. 52 Abs. 2 der VO (EU) 2021/2115)</t>
  </si>
  <si>
    <t xml:space="preserve">davon Beihilfe 4,6% </t>
  </si>
  <si>
    <t>Summe Maßnahmen Umwelt und Klima</t>
  </si>
  <si>
    <t>Summe Maßnahmen Forschung und Entwicklung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</si>
</sst>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[$€-407]_-;\-* #,##0.00\ [$€-407]_-;_-* &quot;-&quot;??\ [$€-407]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name val="Arial Narrow"/>
      <family val="2"/>
    </font>
    <font>
      <sz val="9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i/>
      <sz val="9"/>
      <color theme="1"/>
      <name val="Arial"/>
      <family val="2"/>
    </font>
    <font>
      <b/>
      <i/>
      <sz val="10"/>
      <color rgb="FFFF0000"/>
      <name val="Arial"/>
      <family val="2"/>
    </font>
    <font>
      <b/>
      <i/>
      <sz val="11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9"/>
      <color theme="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ADBA5"/>
        <bgColor indexed="64"/>
      </patternFill>
    </fill>
    <fill>
      <patternFill patternType="solid">
        <fgColor rgb="FFEDCAC9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0" xfId="0" applyFont="1" applyFill="1"/>
    <xf numFmtId="0" fontId="5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7" fillId="4" borderId="0" xfId="0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/>
    </xf>
    <xf numFmtId="0" fontId="3" fillId="0" borderId="0" xfId="0" applyFont="1" applyFill="1"/>
    <xf numFmtId="9" fontId="3" fillId="0" borderId="0" xfId="2" applyFont="1"/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vertical="center"/>
    </xf>
    <xf numFmtId="0" fontId="11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center"/>
    </xf>
    <xf numFmtId="164" fontId="12" fillId="7" borderId="0" xfId="1" applyNumberFormat="1" applyFont="1" applyFill="1" applyAlignment="1">
      <alignment horizontal="left" indent="1"/>
    </xf>
    <xf numFmtId="0" fontId="13" fillId="0" borderId="0" xfId="0" applyFont="1"/>
    <xf numFmtId="0" fontId="12" fillId="0" borderId="0" xfId="0" applyFont="1" applyFill="1" applyAlignment="1">
      <alignment horizontal="left" indent="1"/>
    </xf>
    <xf numFmtId="164" fontId="12" fillId="0" borderId="0" xfId="1" applyNumberFormat="1" applyFont="1" applyAlignment="1">
      <alignment horizontal="left" indent="1"/>
    </xf>
    <xf numFmtId="0" fontId="12" fillId="0" borderId="0" xfId="0" applyFont="1" applyAlignment="1">
      <alignment horizontal="left" indent="1"/>
    </xf>
    <xf numFmtId="164" fontId="12" fillId="0" borderId="0" xfId="1" applyNumberFormat="1" applyFont="1" applyFill="1" applyAlignment="1">
      <alignment horizontal="left" indent="1"/>
    </xf>
    <xf numFmtId="0" fontId="14" fillId="0" borderId="0" xfId="0" applyFont="1"/>
    <xf numFmtId="0" fontId="10" fillId="6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9" fontId="3" fillId="0" borderId="0" xfId="0" applyNumberFormat="1" applyFont="1" applyFill="1"/>
    <xf numFmtId="0" fontId="15" fillId="0" borderId="1" xfId="0" applyFont="1" applyFill="1" applyBorder="1" applyAlignment="1">
      <alignment horizontal="left"/>
    </xf>
    <xf numFmtId="0" fontId="16" fillId="8" borderId="1" xfId="0" applyFont="1" applyFill="1" applyBorder="1"/>
    <xf numFmtId="164" fontId="8" fillId="9" borderId="0" xfId="1" applyNumberFormat="1" applyFont="1" applyFill="1" applyAlignment="1">
      <alignment horizontal="left" indent="1"/>
    </xf>
    <xf numFmtId="164" fontId="3" fillId="0" borderId="0" xfId="0" applyNumberFormat="1" applyFont="1"/>
    <xf numFmtId="0" fontId="8" fillId="9" borderId="0" xfId="0" applyFont="1" applyFill="1" applyAlignment="1">
      <alignment wrapText="1"/>
    </xf>
    <xf numFmtId="0" fontId="17" fillId="9" borderId="0" xfId="0" applyFont="1" applyFill="1" applyAlignment="1"/>
    <xf numFmtId="0" fontId="8" fillId="9" borderId="0" xfId="0" applyFont="1" applyFill="1" applyAlignment="1">
      <alignment horizontal="left"/>
    </xf>
    <xf numFmtId="0" fontId="17" fillId="9" borderId="0" xfId="0" applyFont="1" applyFill="1" applyAlignment="1">
      <alignment horizontal="left"/>
    </xf>
    <xf numFmtId="0" fontId="7" fillId="0" borderId="0" xfId="0" applyFont="1"/>
    <xf numFmtId="0" fontId="18" fillId="0" borderId="0" xfId="0" applyFont="1" applyFill="1"/>
    <xf numFmtId="0" fontId="19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0" fontId="21" fillId="11" borderId="0" xfId="0" applyFont="1" applyFill="1" applyAlignment="1">
      <alignment vertical="center"/>
    </xf>
    <xf numFmtId="0" fontId="22" fillId="12" borderId="0" xfId="0" applyFont="1" applyFill="1" applyAlignment="1">
      <alignment vertical="center"/>
    </xf>
    <xf numFmtId="9" fontId="14" fillId="12" borderId="0" xfId="2" applyFont="1" applyFill="1"/>
    <xf numFmtId="0" fontId="15" fillId="0" borderId="0" xfId="0" applyFont="1" applyFill="1" applyBorder="1" applyAlignment="1">
      <alignment horizontal="left"/>
    </xf>
    <xf numFmtId="164" fontId="15" fillId="0" borderId="0" xfId="0" applyNumberFormat="1" applyFont="1" applyFill="1" applyBorder="1" applyAlignment="1">
      <alignment horizontal="left"/>
    </xf>
    <xf numFmtId="0" fontId="20" fillId="4" borderId="0" xfId="0" applyFont="1" applyFill="1" applyAlignment="1">
      <alignment vertical="center"/>
    </xf>
    <xf numFmtId="0" fontId="14" fillId="12" borderId="0" xfId="0" applyFont="1" applyFill="1" applyAlignment="1">
      <alignment horizontal="center" vertical="center"/>
    </xf>
    <xf numFmtId="0" fontId="23" fillId="7" borderId="0" xfId="0" applyFont="1" applyFill="1" applyAlignment="1">
      <alignment horizontal="left" wrapText="1" indent="1"/>
    </xf>
    <xf numFmtId="0" fontId="20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9" fillId="12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13" borderId="0" xfId="0" applyFont="1" applyFill="1" applyBorder="1" applyAlignment="1">
      <alignment horizontal="center"/>
    </xf>
    <xf numFmtId="0" fontId="8" fillId="5" borderId="0" xfId="0" applyFont="1" applyFill="1" applyAlignment="1">
      <alignment vertical="center" wrapText="1"/>
    </xf>
    <xf numFmtId="0" fontId="25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left"/>
    </xf>
    <xf numFmtId="0" fontId="26" fillId="8" borderId="1" xfId="0" applyFont="1" applyFill="1" applyBorder="1"/>
    <xf numFmtId="164" fontId="25" fillId="0" borderId="1" xfId="0" applyNumberFormat="1" applyFont="1" applyFill="1" applyBorder="1" applyAlignment="1">
      <alignment horizontal="left"/>
    </xf>
    <xf numFmtId="0" fontId="11" fillId="7" borderId="0" xfId="0" applyFont="1" applyFill="1" applyAlignment="1">
      <alignment horizontal="left" indent="1"/>
    </xf>
    <xf numFmtId="0" fontId="12" fillId="0" borderId="0" xfId="0" applyFont="1" applyFill="1"/>
    <xf numFmtId="0" fontId="12" fillId="0" borderId="0" xfId="0" applyFont="1" applyFill="1" applyAlignment="1">
      <alignment horizontal="left" wrapText="1" indent="1"/>
    </xf>
    <xf numFmtId="164" fontId="9" fillId="0" borderId="0" xfId="0" applyNumberFormat="1" applyFont="1" applyFill="1"/>
    <xf numFmtId="164" fontId="20" fillId="0" borderId="1" xfId="1" applyNumberFormat="1" applyFont="1" applyFill="1" applyBorder="1" applyAlignment="1">
      <alignment horizontal="left" indent="1"/>
    </xf>
    <xf numFmtId="164" fontId="20" fillId="0" borderId="1" xfId="0" applyNumberFormat="1" applyFont="1" applyFill="1" applyBorder="1"/>
    <xf numFmtId="0" fontId="25" fillId="13" borderId="0" xfId="0" applyFont="1" applyFill="1" applyBorder="1" applyAlignment="1">
      <alignment horizontal="left"/>
    </xf>
    <xf numFmtId="164" fontId="25" fillId="13" borderId="0" xfId="1" applyNumberFormat="1" applyFont="1" applyFill="1" applyBorder="1" applyAlignment="1">
      <alignment horizontal="left" indent="1"/>
    </xf>
    <xf numFmtId="0" fontId="11" fillId="7" borderId="0" xfId="0" applyFont="1" applyFill="1" applyAlignment="1">
      <alignment horizontal="left" wrapText="1" indent="1"/>
    </xf>
    <xf numFmtId="164" fontId="9" fillId="0" borderId="0" xfId="0" applyNumberFormat="1" applyFont="1"/>
    <xf numFmtId="164" fontId="20" fillId="0" borderId="1" xfId="0" applyNumberFormat="1" applyFont="1" applyFill="1" applyBorder="1" applyAlignment="1">
      <alignment horizontal="left"/>
    </xf>
    <xf numFmtId="164" fontId="26" fillId="8" borderId="1" xfId="0" applyNumberFormat="1" applyFont="1" applyFill="1" applyBorder="1"/>
    <xf numFmtId="164" fontId="8" fillId="9" borderId="0" xfId="1" applyNumberFormat="1" applyFont="1" applyFill="1" applyAlignment="1">
      <alignment horizontal="left" vertical="center" indent="1"/>
    </xf>
    <xf numFmtId="164" fontId="8" fillId="10" borderId="0" xfId="1" applyNumberFormat="1" applyFont="1" applyFill="1" applyAlignment="1">
      <alignment horizontal="left" vertical="center" inden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zoomScaleNormal="100" workbookViewId="0">
      <selection activeCell="A6" sqref="A6"/>
    </sheetView>
  </sheetViews>
  <sheetFormatPr baseColWidth="10" defaultColWidth="11.42578125" defaultRowHeight="14.25" x14ac:dyDescent="0.2"/>
  <cols>
    <col min="1" max="1" width="77.140625" style="2" customWidth="1"/>
    <col min="2" max="2" width="11.140625" style="1" customWidth="1"/>
    <col min="3" max="9" width="16.42578125" style="2" bestFit="1" customWidth="1"/>
    <col min="10" max="15" width="11.42578125" style="2"/>
    <col min="16" max="16" width="0" style="2" hidden="1" customWidth="1"/>
    <col min="17" max="16384" width="11.42578125" style="2"/>
  </cols>
  <sheetData>
    <row r="1" spans="1:16" x14ac:dyDescent="0.2">
      <c r="A1" s="37"/>
    </row>
    <row r="2" spans="1:16" ht="15.75" x14ac:dyDescent="0.25">
      <c r="A2" s="38" t="s">
        <v>26</v>
      </c>
    </row>
    <row r="3" spans="1:16" ht="15.75" x14ac:dyDescent="0.2">
      <c r="A3" s="39" t="s">
        <v>27</v>
      </c>
    </row>
    <row r="5" spans="1:16" ht="15.75" x14ac:dyDescent="0.25">
      <c r="A5" s="3"/>
      <c r="B5" s="4" t="s">
        <v>0</v>
      </c>
      <c r="C5" s="5">
        <v>2024</v>
      </c>
      <c r="D5" s="5">
        <v>2025</v>
      </c>
      <c r="E5" s="5">
        <v>2026</v>
      </c>
      <c r="F5" s="5">
        <v>2027</v>
      </c>
      <c r="G5" s="5">
        <v>2028</v>
      </c>
      <c r="H5" s="5">
        <v>2029</v>
      </c>
      <c r="I5" s="5">
        <v>2030</v>
      </c>
      <c r="L5" s="6" t="s">
        <v>1</v>
      </c>
      <c r="P5" s="7" t="s">
        <v>2</v>
      </c>
    </row>
    <row r="6" spans="1:16" x14ac:dyDescent="0.2">
      <c r="A6" s="8" t="s">
        <v>3</v>
      </c>
      <c r="B6" s="9"/>
      <c r="C6" s="50" t="s">
        <v>48</v>
      </c>
      <c r="D6" s="50"/>
      <c r="E6" s="50"/>
      <c r="F6" s="50"/>
      <c r="G6" s="50"/>
      <c r="H6" s="50"/>
      <c r="I6" s="50"/>
      <c r="L6" s="6" t="s">
        <v>4</v>
      </c>
      <c r="P6" s="7" t="s">
        <v>5</v>
      </c>
    </row>
    <row r="7" spans="1:16" x14ac:dyDescent="0.2">
      <c r="A7" s="10" t="s">
        <v>6</v>
      </c>
      <c r="B7" s="11"/>
      <c r="C7" s="10"/>
      <c r="D7" s="10"/>
      <c r="E7" s="10"/>
      <c r="F7" s="10"/>
      <c r="G7" s="10"/>
      <c r="H7" s="10"/>
      <c r="I7" s="10"/>
      <c r="L7" s="6" t="s">
        <v>7</v>
      </c>
      <c r="P7" s="7" t="s">
        <v>8</v>
      </c>
    </row>
    <row r="8" spans="1:16" s="12" customFormat="1" x14ac:dyDescent="0.2">
      <c r="A8" s="42" t="s">
        <v>9</v>
      </c>
      <c r="B8" s="43"/>
      <c r="C8" s="43">
        <v>0.5</v>
      </c>
      <c r="D8" s="43">
        <v>0.5</v>
      </c>
      <c r="E8" s="43">
        <v>0.5</v>
      </c>
      <c r="F8" s="43">
        <v>0.5</v>
      </c>
      <c r="G8" s="43">
        <v>0.5</v>
      </c>
      <c r="H8" s="43">
        <v>0.5</v>
      </c>
      <c r="I8" s="43">
        <v>0.5</v>
      </c>
      <c r="P8" s="13">
        <v>0.5</v>
      </c>
    </row>
    <row r="9" spans="1:16" x14ac:dyDescent="0.2">
      <c r="A9" s="14" t="s">
        <v>10</v>
      </c>
      <c r="B9" s="15"/>
      <c r="C9" s="16"/>
      <c r="D9" s="16"/>
      <c r="E9" s="16"/>
      <c r="F9" s="16"/>
      <c r="G9" s="16"/>
      <c r="H9" s="16"/>
      <c r="I9" s="16"/>
      <c r="P9" s="13">
        <v>0.6</v>
      </c>
    </row>
    <row r="10" spans="1:16" x14ac:dyDescent="0.2">
      <c r="A10" s="17" t="s">
        <v>11</v>
      </c>
      <c r="B10" s="18"/>
      <c r="D10" s="19">
        <v>200000</v>
      </c>
      <c r="E10" s="19">
        <v>200000</v>
      </c>
      <c r="F10" s="19">
        <v>200000</v>
      </c>
      <c r="G10" s="19">
        <v>200000</v>
      </c>
      <c r="H10" s="19">
        <v>200000</v>
      </c>
      <c r="I10" s="19">
        <v>200000</v>
      </c>
      <c r="J10" s="20" t="s">
        <v>12</v>
      </c>
    </row>
    <row r="11" spans="1:16" x14ac:dyDescent="0.2">
      <c r="A11" s="21" t="s">
        <v>46</v>
      </c>
      <c r="B11" s="51" t="s">
        <v>2</v>
      </c>
      <c r="C11" s="22">
        <v>150000</v>
      </c>
    </row>
    <row r="12" spans="1:16" x14ac:dyDescent="0.2">
      <c r="A12" s="16" t="s">
        <v>13</v>
      </c>
      <c r="B12" s="15"/>
      <c r="C12" s="16"/>
      <c r="D12" s="16"/>
      <c r="E12" s="16"/>
      <c r="F12" s="16"/>
      <c r="G12" s="16"/>
      <c r="H12" s="16"/>
      <c r="I12" s="16"/>
      <c r="L12" s="6" t="s">
        <v>14</v>
      </c>
    </row>
    <row r="13" spans="1:16" x14ac:dyDescent="0.2">
      <c r="A13" s="23" t="s">
        <v>15</v>
      </c>
      <c r="B13" s="52"/>
      <c r="D13" s="19"/>
      <c r="E13" s="19"/>
      <c r="F13" s="19"/>
      <c r="G13" s="19"/>
      <c r="H13" s="19"/>
      <c r="I13" s="19"/>
      <c r="L13" s="6" t="s">
        <v>16</v>
      </c>
    </row>
    <row r="14" spans="1:16" x14ac:dyDescent="0.2">
      <c r="A14" s="21" t="s">
        <v>47</v>
      </c>
      <c r="B14" s="53" t="s">
        <v>2</v>
      </c>
      <c r="C14" s="24">
        <v>45000</v>
      </c>
    </row>
    <row r="15" spans="1:16" ht="15" thickBot="1" x14ac:dyDescent="0.25">
      <c r="A15" s="59" t="s">
        <v>24</v>
      </c>
      <c r="B15" s="29"/>
      <c r="C15" s="62">
        <f>SUM(C11+C14)</f>
        <v>195000</v>
      </c>
      <c r="D15" s="62">
        <f>+D10</f>
        <v>200000</v>
      </c>
      <c r="E15" s="62">
        <f t="shared" ref="E15:I15" si="0">+E10</f>
        <v>200000</v>
      </c>
      <c r="F15" s="62">
        <f t="shared" si="0"/>
        <v>200000</v>
      </c>
      <c r="G15" s="62">
        <f t="shared" si="0"/>
        <v>200000</v>
      </c>
      <c r="H15" s="62">
        <f t="shared" si="0"/>
        <v>200000</v>
      </c>
      <c r="I15" s="62">
        <f t="shared" si="0"/>
        <v>200000</v>
      </c>
    </row>
    <row r="16" spans="1:16" ht="15" thickTop="1" x14ac:dyDescent="0.2">
      <c r="B16" s="52"/>
    </row>
    <row r="17" spans="1:16" ht="15" customHeight="1" x14ac:dyDescent="0.2">
      <c r="A17" s="40" t="s">
        <v>28</v>
      </c>
      <c r="B17" s="46"/>
      <c r="C17" s="49" t="s">
        <v>29</v>
      </c>
      <c r="D17" s="49"/>
      <c r="E17" s="49"/>
      <c r="F17" s="49"/>
      <c r="G17" s="49"/>
      <c r="H17" s="49"/>
      <c r="I17" s="49"/>
    </row>
    <row r="18" spans="1:16" x14ac:dyDescent="0.2">
      <c r="A18" s="10" t="s">
        <v>30</v>
      </c>
      <c r="B18" s="10"/>
      <c r="C18" s="10"/>
      <c r="D18" s="10"/>
      <c r="E18" s="10"/>
      <c r="F18" s="10"/>
      <c r="G18" s="10"/>
      <c r="H18" s="10"/>
      <c r="I18" s="10"/>
    </row>
    <row r="19" spans="1:16" x14ac:dyDescent="0.2">
      <c r="A19" s="42" t="s">
        <v>31</v>
      </c>
      <c r="B19" s="54"/>
      <c r="C19" s="43">
        <v>0.5</v>
      </c>
      <c r="D19" s="43">
        <v>0.5</v>
      </c>
      <c r="E19" s="43">
        <v>0.5</v>
      </c>
      <c r="F19" s="43">
        <v>0.5</v>
      </c>
      <c r="G19" s="43">
        <v>0.5</v>
      </c>
      <c r="H19" s="43">
        <v>0.5</v>
      </c>
      <c r="I19" s="43">
        <v>0.5</v>
      </c>
    </row>
    <row r="20" spans="1:16" x14ac:dyDescent="0.2">
      <c r="A20" s="14" t="s">
        <v>32</v>
      </c>
      <c r="B20" s="15"/>
      <c r="C20" s="16"/>
      <c r="D20" s="16"/>
      <c r="E20" s="16"/>
      <c r="F20" s="16"/>
      <c r="G20" s="16"/>
      <c r="H20" s="16"/>
      <c r="I20" s="16"/>
    </row>
    <row r="21" spans="1:16" x14ac:dyDescent="0.2">
      <c r="A21" s="63" t="s">
        <v>33</v>
      </c>
      <c r="B21" s="55"/>
      <c r="C21" s="64"/>
      <c r="D21" s="19">
        <v>10000</v>
      </c>
      <c r="E21" s="19">
        <v>10000</v>
      </c>
      <c r="F21" s="19">
        <v>10000</v>
      </c>
      <c r="G21" s="19">
        <v>10000</v>
      </c>
      <c r="H21" s="19">
        <v>10000</v>
      </c>
      <c r="I21" s="19">
        <v>10000</v>
      </c>
    </row>
    <row r="22" spans="1:16" x14ac:dyDescent="0.2">
      <c r="A22" s="65" t="s">
        <v>42</v>
      </c>
      <c r="B22" s="51" t="s">
        <v>8</v>
      </c>
      <c r="C22" s="24">
        <v>10000</v>
      </c>
      <c r="D22" s="66"/>
      <c r="E22" s="66"/>
      <c r="F22" s="66"/>
      <c r="G22" s="66"/>
      <c r="H22" s="66"/>
      <c r="I22" s="66"/>
    </row>
    <row r="23" spans="1:16" ht="15" thickBot="1" x14ac:dyDescent="0.25">
      <c r="A23" s="60" t="s">
        <v>34</v>
      </c>
      <c r="B23" s="56"/>
      <c r="C23" s="67">
        <f>SUM(C22:C22)</f>
        <v>10000</v>
      </c>
      <c r="D23" s="68">
        <f t="shared" ref="D23:I23" si="1">D21</f>
        <v>10000</v>
      </c>
      <c r="E23" s="68">
        <f t="shared" si="1"/>
        <v>10000</v>
      </c>
      <c r="F23" s="68">
        <f t="shared" si="1"/>
        <v>10000</v>
      </c>
      <c r="G23" s="68">
        <f t="shared" si="1"/>
        <v>10000</v>
      </c>
      <c r="H23" s="68">
        <f t="shared" si="1"/>
        <v>10000</v>
      </c>
      <c r="I23" s="68">
        <f t="shared" si="1"/>
        <v>10000</v>
      </c>
    </row>
    <row r="24" spans="1:16" ht="15" thickTop="1" x14ac:dyDescent="0.2">
      <c r="A24" s="69" t="s">
        <v>53</v>
      </c>
      <c r="B24" s="57"/>
      <c r="C24" s="70">
        <f>C23</f>
        <v>10000</v>
      </c>
      <c r="D24" s="70">
        <f t="shared" ref="D24:I24" si="2">D23</f>
        <v>10000</v>
      </c>
      <c r="E24" s="70">
        <f t="shared" si="2"/>
        <v>10000</v>
      </c>
      <c r="F24" s="70">
        <f t="shared" si="2"/>
        <v>10000</v>
      </c>
      <c r="G24" s="70">
        <f t="shared" si="2"/>
        <v>10000</v>
      </c>
      <c r="H24" s="70">
        <f t="shared" si="2"/>
        <v>10000</v>
      </c>
      <c r="I24" s="70">
        <f t="shared" si="2"/>
        <v>10000</v>
      </c>
    </row>
    <row r="25" spans="1:16" x14ac:dyDescent="0.2">
      <c r="B25" s="52"/>
    </row>
    <row r="26" spans="1:16" x14ac:dyDescent="0.2">
      <c r="A26" s="8" t="s">
        <v>17</v>
      </c>
      <c r="B26" s="46"/>
      <c r="C26" s="49" t="s">
        <v>41</v>
      </c>
      <c r="D26" s="49"/>
      <c r="E26" s="49"/>
      <c r="F26" s="49"/>
      <c r="G26" s="49"/>
      <c r="H26" s="49"/>
      <c r="I26" s="49"/>
    </row>
    <row r="27" spans="1:16" x14ac:dyDescent="0.2">
      <c r="A27" s="10" t="s">
        <v>43</v>
      </c>
      <c r="B27" s="10"/>
      <c r="C27" s="10"/>
      <c r="D27" s="10"/>
      <c r="E27" s="10"/>
      <c r="F27" s="10"/>
      <c r="G27" s="10"/>
      <c r="H27" s="10"/>
      <c r="I27" s="10"/>
    </row>
    <row r="28" spans="1:16" x14ac:dyDescent="0.2">
      <c r="A28" s="42" t="s">
        <v>18</v>
      </c>
      <c r="B28" s="54"/>
      <c r="C28" s="43">
        <v>0.5</v>
      </c>
      <c r="D28" s="43">
        <v>0.5</v>
      </c>
      <c r="E28" s="43">
        <v>0.5</v>
      </c>
      <c r="F28" s="43">
        <v>0.5</v>
      </c>
      <c r="G28" s="43">
        <v>0.5</v>
      </c>
      <c r="H28" s="43">
        <v>0.5</v>
      </c>
      <c r="I28" s="43">
        <v>0.5</v>
      </c>
      <c r="J28" s="25"/>
      <c r="P28" s="13">
        <v>0.5</v>
      </c>
    </row>
    <row r="29" spans="1:16" ht="25.5" x14ac:dyDescent="0.2">
      <c r="A29" s="26" t="s">
        <v>19</v>
      </c>
      <c r="B29" s="16"/>
      <c r="C29" s="16"/>
      <c r="D29" s="16"/>
      <c r="E29" s="16"/>
      <c r="F29" s="16"/>
      <c r="G29" s="16"/>
      <c r="H29" s="16"/>
      <c r="I29" s="16"/>
      <c r="P29" s="13">
        <v>0.6</v>
      </c>
    </row>
    <row r="30" spans="1:16" s="12" customFormat="1" ht="26.25" customHeight="1" x14ac:dyDescent="0.2">
      <c r="A30" s="48" t="s">
        <v>49</v>
      </c>
      <c r="B30" s="27"/>
      <c r="C30" s="27"/>
      <c r="D30" s="19">
        <f>C31+C31*3%</f>
        <v>15450</v>
      </c>
      <c r="E30" s="19">
        <f>D30+D30*3%</f>
        <v>15913.5</v>
      </c>
      <c r="F30" s="19">
        <f t="shared" ref="F30:I30" si="3">E30+E30*3%</f>
        <v>16390.904999999999</v>
      </c>
      <c r="G30" s="19">
        <f t="shared" si="3"/>
        <v>16882.632149999998</v>
      </c>
      <c r="H30" s="19">
        <f t="shared" si="3"/>
        <v>17389.111114499996</v>
      </c>
      <c r="I30" s="19">
        <f t="shared" si="3"/>
        <v>17910.784447934995</v>
      </c>
      <c r="P30" s="28">
        <v>0.8</v>
      </c>
    </row>
    <row r="31" spans="1:16" x14ac:dyDescent="0.2">
      <c r="A31" s="21" t="s">
        <v>44</v>
      </c>
      <c r="B31" s="51" t="s">
        <v>5</v>
      </c>
      <c r="C31" s="22">
        <v>15000</v>
      </c>
    </row>
    <row r="32" spans="1:16" ht="15" thickBot="1" x14ac:dyDescent="0.25">
      <c r="A32" s="59" t="s">
        <v>20</v>
      </c>
      <c r="B32" s="29"/>
      <c r="C32" s="62">
        <f>SUM(C31)</f>
        <v>15000</v>
      </c>
      <c r="D32" s="62">
        <f>SUM(D30)</f>
        <v>15450</v>
      </c>
      <c r="E32" s="62">
        <f t="shared" ref="E32:I32" si="4">SUM(E30)</f>
        <v>15913.5</v>
      </c>
      <c r="F32" s="62">
        <f>SUM(F30)</f>
        <v>16390.904999999999</v>
      </c>
      <c r="G32" s="62">
        <f t="shared" si="4"/>
        <v>16882.632149999998</v>
      </c>
      <c r="H32" s="62">
        <f t="shared" si="4"/>
        <v>17389.111114499996</v>
      </c>
      <c r="I32" s="62">
        <f t="shared" si="4"/>
        <v>17910.784447934995</v>
      </c>
    </row>
    <row r="33" spans="1:9" ht="15" thickTop="1" x14ac:dyDescent="0.2">
      <c r="A33" s="44"/>
      <c r="B33" s="44"/>
      <c r="C33" s="45"/>
      <c r="D33" s="45"/>
      <c r="E33" s="45"/>
      <c r="F33" s="45"/>
      <c r="G33" s="45"/>
      <c r="H33" s="45"/>
      <c r="I33" s="45"/>
    </row>
    <row r="34" spans="1:9" x14ac:dyDescent="0.2">
      <c r="A34" s="40" t="s">
        <v>35</v>
      </c>
      <c r="B34" s="46"/>
      <c r="C34" s="49" t="s">
        <v>36</v>
      </c>
      <c r="D34" s="49"/>
      <c r="E34" s="49"/>
      <c r="F34" s="49"/>
      <c r="G34" s="49"/>
      <c r="H34" s="49"/>
      <c r="I34" s="49"/>
    </row>
    <row r="35" spans="1:9" ht="27" customHeight="1" x14ac:dyDescent="0.2">
      <c r="A35" s="58" t="s">
        <v>37</v>
      </c>
      <c r="B35" s="41"/>
      <c r="C35" s="41"/>
      <c r="D35" s="41"/>
      <c r="E35" s="41"/>
      <c r="F35" s="41"/>
      <c r="G35" s="41"/>
      <c r="H35" s="41"/>
      <c r="I35" s="41"/>
    </row>
    <row r="36" spans="1:9" x14ac:dyDescent="0.2">
      <c r="A36" s="42" t="s">
        <v>31</v>
      </c>
      <c r="B36" s="47"/>
      <c r="C36" s="43">
        <v>0.5</v>
      </c>
      <c r="D36" s="43">
        <v>0.5</v>
      </c>
      <c r="E36" s="43">
        <v>0.5</v>
      </c>
      <c r="F36" s="43">
        <v>0.5</v>
      </c>
      <c r="G36" s="43">
        <v>0.5</v>
      </c>
      <c r="H36" s="43">
        <v>0.5</v>
      </c>
      <c r="I36" s="43">
        <v>0.5</v>
      </c>
    </row>
    <row r="37" spans="1:9" x14ac:dyDescent="0.2">
      <c r="A37" s="26" t="s">
        <v>38</v>
      </c>
      <c r="B37" s="16"/>
      <c r="C37" s="16"/>
      <c r="D37" s="16"/>
      <c r="E37" s="16"/>
      <c r="F37" s="16"/>
      <c r="G37" s="16"/>
      <c r="H37" s="16"/>
      <c r="I37" s="16"/>
    </row>
    <row r="38" spans="1:9" x14ac:dyDescent="0.2">
      <c r="A38" s="71" t="s">
        <v>39</v>
      </c>
      <c r="B38" s="27"/>
      <c r="C38" s="27"/>
      <c r="D38" s="19">
        <v>5000</v>
      </c>
      <c r="E38" s="19">
        <v>5000</v>
      </c>
      <c r="F38" s="19">
        <v>5000</v>
      </c>
      <c r="G38" s="19">
        <v>5000</v>
      </c>
      <c r="H38" s="19">
        <v>5000</v>
      </c>
      <c r="I38" s="19">
        <v>5000</v>
      </c>
    </row>
    <row r="39" spans="1:9" x14ac:dyDescent="0.2">
      <c r="A39" s="21" t="s">
        <v>45</v>
      </c>
      <c r="B39" s="51" t="s">
        <v>2</v>
      </c>
      <c r="C39" s="22">
        <v>5000</v>
      </c>
      <c r="D39" s="72"/>
      <c r="E39" s="72"/>
      <c r="F39" s="72"/>
      <c r="G39" s="72"/>
      <c r="H39" s="72"/>
      <c r="I39" s="72"/>
    </row>
    <row r="40" spans="1:9" ht="15" thickBot="1" x14ac:dyDescent="0.25">
      <c r="A40" s="59" t="s">
        <v>40</v>
      </c>
      <c r="B40" s="60"/>
      <c r="C40" s="73">
        <f>SUM(C39)</f>
        <v>5000</v>
      </c>
      <c r="D40" s="73">
        <f t="shared" ref="D40:I40" si="5">D38</f>
        <v>5000</v>
      </c>
      <c r="E40" s="73">
        <f t="shared" si="5"/>
        <v>5000</v>
      </c>
      <c r="F40" s="73">
        <f t="shared" si="5"/>
        <v>5000</v>
      </c>
      <c r="G40" s="73">
        <f t="shared" si="5"/>
        <v>5000</v>
      </c>
      <c r="H40" s="73">
        <f t="shared" si="5"/>
        <v>5000</v>
      </c>
      <c r="I40" s="73">
        <f t="shared" si="5"/>
        <v>5000</v>
      </c>
    </row>
    <row r="41" spans="1:9" ht="15" thickTop="1" x14ac:dyDescent="0.2">
      <c r="A41" s="69" t="s">
        <v>52</v>
      </c>
      <c r="B41" s="57"/>
      <c r="C41" s="70">
        <f>C32+C40</f>
        <v>20000</v>
      </c>
      <c r="D41" s="70">
        <f>D32+D40</f>
        <v>20450</v>
      </c>
      <c r="E41" s="70">
        <f t="shared" ref="E41:I41" si="6">E32+E40</f>
        <v>20913.5</v>
      </c>
      <c r="F41" s="70">
        <f t="shared" si="6"/>
        <v>21390.904999999999</v>
      </c>
      <c r="G41" s="70">
        <f t="shared" si="6"/>
        <v>21882.632149999998</v>
      </c>
      <c r="H41" s="70">
        <f t="shared" si="6"/>
        <v>22389.111114499996</v>
      </c>
      <c r="I41" s="70">
        <f t="shared" si="6"/>
        <v>22910.784447934995</v>
      </c>
    </row>
    <row r="42" spans="1:9" x14ac:dyDescent="0.2">
      <c r="A42" s="44"/>
      <c r="B42" s="44"/>
      <c r="C42" s="45"/>
      <c r="D42" s="45"/>
      <c r="E42" s="45"/>
      <c r="F42" s="45"/>
      <c r="G42" s="45"/>
      <c r="H42" s="45"/>
      <c r="I42" s="45"/>
    </row>
    <row r="43" spans="1:9" ht="15" thickBot="1" x14ac:dyDescent="0.25">
      <c r="A43" s="61" t="s">
        <v>21</v>
      </c>
      <c r="B43" s="30"/>
      <c r="C43" s="74">
        <f>SUM(C15+C32)+C24+C40</f>
        <v>225000</v>
      </c>
      <c r="D43" s="74">
        <f t="shared" ref="D43:I43" si="7">SUM(D15+D32)+D24+D40</f>
        <v>230450</v>
      </c>
      <c r="E43" s="74">
        <f t="shared" si="7"/>
        <v>230913.5</v>
      </c>
      <c r="F43" s="74">
        <f t="shared" si="7"/>
        <v>231390.905</v>
      </c>
      <c r="G43" s="74">
        <f t="shared" si="7"/>
        <v>231882.63214999999</v>
      </c>
      <c r="H43" s="74">
        <f t="shared" si="7"/>
        <v>232389.1111145</v>
      </c>
      <c r="I43" s="74">
        <f t="shared" si="7"/>
        <v>232910.784447935</v>
      </c>
    </row>
    <row r="44" spans="1:9" ht="15" thickTop="1" x14ac:dyDescent="0.2">
      <c r="B44" s="2"/>
    </row>
    <row r="45" spans="1:9" ht="29.25" customHeight="1" x14ac:dyDescent="0.25">
      <c r="A45" s="33" t="s">
        <v>22</v>
      </c>
      <c r="B45" s="34"/>
      <c r="C45" s="75">
        <v>6666666</v>
      </c>
      <c r="D45" s="76">
        <v>7000000</v>
      </c>
      <c r="E45" s="76">
        <v>7000000</v>
      </c>
      <c r="F45" s="76">
        <v>7000000</v>
      </c>
      <c r="G45" s="76">
        <v>7000000</v>
      </c>
      <c r="H45" s="76">
        <v>7000000</v>
      </c>
      <c r="I45" s="76">
        <v>7000000</v>
      </c>
    </row>
    <row r="46" spans="1:9" ht="15" x14ac:dyDescent="0.25">
      <c r="A46" s="35" t="s">
        <v>23</v>
      </c>
      <c r="B46" s="36"/>
      <c r="C46" s="31">
        <f>C45*8.2%</f>
        <v>546666.61199999996</v>
      </c>
      <c r="D46" s="31">
        <f>D45*8.2%</f>
        <v>573999.99999999988</v>
      </c>
      <c r="E46" s="31">
        <f>E45*8.2%</f>
        <v>573999.99999999988</v>
      </c>
      <c r="F46" s="31">
        <f t="shared" ref="F46:I46" si="8">F45*8.2%</f>
        <v>573999.99999999988</v>
      </c>
      <c r="G46" s="31">
        <f t="shared" si="8"/>
        <v>573999.99999999988</v>
      </c>
      <c r="H46" s="31">
        <f t="shared" si="8"/>
        <v>573999.99999999988</v>
      </c>
      <c r="I46" s="31">
        <f t="shared" si="8"/>
        <v>573999.99999999988</v>
      </c>
    </row>
    <row r="47" spans="1:9" ht="15" x14ac:dyDescent="0.25">
      <c r="A47" s="35" t="s">
        <v>25</v>
      </c>
      <c r="B47" s="36"/>
      <c r="C47" s="31">
        <f>C46/2</f>
        <v>273333.30599999998</v>
      </c>
      <c r="D47" s="31">
        <f>D46/2</f>
        <v>286999.99999999994</v>
      </c>
      <c r="E47" s="31">
        <f>E46/2</f>
        <v>286999.99999999994</v>
      </c>
      <c r="F47" s="31">
        <f t="shared" ref="F47:I47" si="9">F46/2</f>
        <v>286999.99999999994</v>
      </c>
      <c r="G47" s="31">
        <f t="shared" si="9"/>
        <v>286999.99999999994</v>
      </c>
      <c r="H47" s="31">
        <f t="shared" si="9"/>
        <v>286999.99999999994</v>
      </c>
      <c r="I47" s="31">
        <f t="shared" si="9"/>
        <v>286999.99999999994</v>
      </c>
    </row>
    <row r="48" spans="1:9" ht="15" x14ac:dyDescent="0.25">
      <c r="A48" s="35" t="s">
        <v>50</v>
      </c>
      <c r="B48" s="36"/>
      <c r="C48" s="31">
        <f>C45*9.2%</f>
        <v>613333.272</v>
      </c>
      <c r="D48" s="31">
        <f>D45*9.2%</f>
        <v>644000</v>
      </c>
      <c r="E48" s="31">
        <f>E45*9.2%</f>
        <v>644000</v>
      </c>
      <c r="F48" s="31">
        <f t="shared" ref="F48:I48" si="10">F45*9.2%</f>
        <v>644000</v>
      </c>
      <c r="G48" s="31">
        <f t="shared" si="10"/>
        <v>644000</v>
      </c>
      <c r="H48" s="31">
        <f t="shared" si="10"/>
        <v>644000</v>
      </c>
      <c r="I48" s="31">
        <f t="shared" si="10"/>
        <v>644000</v>
      </c>
    </row>
    <row r="49" spans="1:9" ht="15" x14ac:dyDescent="0.25">
      <c r="A49" s="35" t="s">
        <v>51</v>
      </c>
      <c r="B49" s="36"/>
      <c r="C49" s="31">
        <f>C48/2</f>
        <v>306666.636</v>
      </c>
      <c r="D49" s="31">
        <f>D48/2</f>
        <v>322000</v>
      </c>
      <c r="E49" s="31">
        <f>E48/2</f>
        <v>322000</v>
      </c>
      <c r="F49" s="31">
        <f t="shared" ref="F49:I49" si="11">F48/2</f>
        <v>322000</v>
      </c>
      <c r="G49" s="31">
        <f t="shared" si="11"/>
        <v>322000</v>
      </c>
      <c r="H49" s="31">
        <f t="shared" si="11"/>
        <v>322000</v>
      </c>
      <c r="I49" s="31">
        <f t="shared" si="11"/>
        <v>322000</v>
      </c>
    </row>
    <row r="50" spans="1:9" x14ac:dyDescent="0.2">
      <c r="C50" s="32"/>
    </row>
  </sheetData>
  <mergeCells count="9">
    <mergeCell ref="C6:I6"/>
    <mergeCell ref="C17:I17"/>
    <mergeCell ref="C26:I26"/>
    <mergeCell ref="C34:I34"/>
    <mergeCell ref="A45:B45"/>
    <mergeCell ref="A46:B46"/>
    <mergeCell ref="A47:B47"/>
    <mergeCell ref="A48:B48"/>
    <mergeCell ref="A49:B49"/>
  </mergeCells>
  <dataValidations count="5">
    <dataValidation type="list" allowBlank="1" showInputMessage="1" showErrorMessage="1" sqref="C8:I8">
      <formula1>$P$8:$P$9</formula1>
    </dataValidation>
    <dataValidation type="list" allowBlank="1" showInputMessage="1" showErrorMessage="1" sqref="C28:I28 C36:I36 C19:I19">
      <formula1>$P$28:$P$30</formula1>
    </dataValidation>
    <dataValidation type="list" allowBlank="1" showInputMessage="1" showErrorMessage="1" sqref="P26:P27">
      <formula1>O29:O31</formula1>
    </dataValidation>
    <dataValidation type="list" allowBlank="1" showInputMessage="1" showErrorMessage="1" sqref="P5:P7 B31 B14 B11">
      <formula1>$P$5:$P$7</formula1>
    </dataValidation>
    <dataValidation type="list" allowBlank="1" showInputMessage="1" showErrorMessage="1" sqref="B22:B24 B39">
      <formula1>$P$4:$P$6</formula1>
    </dataValidation>
  </dataValidations>
  <pageMargins left="0.51181102362204722" right="0.51181102362204722" top="0.78740157480314965" bottom="0.78740157480314965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Beispiel_AMA</vt:lpstr>
      <vt:lpstr>Beispiel_AMA!Druckbereich</vt:lpstr>
    </vt:vector>
  </TitlesOfParts>
  <Company>AMA -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 Bianca</dc:creator>
  <cp:lastModifiedBy>Sommer Bianca</cp:lastModifiedBy>
  <cp:lastPrinted>2023-07-14T10:14:05Z</cp:lastPrinted>
  <dcterms:created xsi:type="dcterms:W3CDTF">2023-07-11T09:15:29Z</dcterms:created>
  <dcterms:modified xsi:type="dcterms:W3CDTF">2023-07-26T12:13:02Z</dcterms:modified>
</cp:coreProperties>
</file>